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Documents\Susanne\Waldschulzimmer\Rechnung Budget\"/>
    </mc:Choice>
  </mc:AlternateContent>
  <xr:revisionPtr revIDLastSave="0" documentId="8_{5CCE19D5-5C87-4C17-BE32-E062C584B53A}" xr6:coauthVersionLast="47" xr6:coauthVersionMax="47" xr10:uidLastSave="{00000000-0000-0000-0000-000000000000}"/>
  <bookViews>
    <workbookView xWindow="-120" yWindow="-120" windowWidth="29040" windowHeight="15720" xr2:uid="{C09288DC-5AD1-4DBC-B4B4-CFE4F6196E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13" i="1" s="1"/>
  <c r="G12" i="1" s="1"/>
  <c r="I24" i="1"/>
  <c r="I22" i="1"/>
  <c r="I13" i="1" s="1"/>
  <c r="I11" i="1"/>
  <c r="H11" i="1"/>
  <c r="H36" i="1"/>
  <c r="H34" i="1"/>
  <c r="H20" i="1"/>
  <c r="H22" i="1" s="1"/>
  <c r="H24" i="1" s="1"/>
  <c r="H13" i="1" s="1"/>
  <c r="H12" i="1" s="1"/>
  <c r="H43" i="1" s="1"/>
  <c r="H44" i="1" s="1"/>
  <c r="H6" i="1"/>
  <c r="F24" i="1"/>
  <c r="F36" i="1"/>
  <c r="F22" i="1"/>
  <c r="F11" i="1"/>
  <c r="G11" i="1"/>
  <c r="D44" i="1"/>
  <c r="B38" i="1"/>
  <c r="D36" i="1"/>
  <c r="B36" i="1"/>
  <c r="C24" i="1"/>
  <c r="E22" i="1"/>
  <c r="E24" i="1" s="1"/>
  <c r="E13" i="1" s="1"/>
  <c r="E12" i="1" s="1"/>
  <c r="D22" i="1"/>
  <c r="D23" i="1" s="1"/>
  <c r="C22" i="1"/>
  <c r="B22" i="1"/>
  <c r="B24" i="1" s="1"/>
  <c r="C15" i="1"/>
  <c r="B15" i="1"/>
  <c r="E11" i="1"/>
  <c r="D11" i="1"/>
  <c r="D12" i="1" s="1"/>
  <c r="C11" i="1"/>
  <c r="B6" i="1"/>
  <c r="B11" i="1" s="1"/>
  <c r="I12" i="1" l="1"/>
  <c r="F13" i="1"/>
  <c r="F12" i="1"/>
  <c r="F43" i="1" s="1"/>
  <c r="F44" i="1" s="1"/>
  <c r="C13" i="1"/>
  <c r="B12" i="1"/>
  <c r="B43" i="1" s="1"/>
  <c r="B44" i="1" s="1"/>
  <c r="C12" i="1"/>
  <c r="B13" i="1" l="1"/>
</calcChain>
</file>

<file path=xl/sharedStrings.xml><?xml version="1.0" encoding="utf-8"?>
<sst xmlns="http://schemas.openxmlformats.org/spreadsheetml/2006/main" count="55" uniqueCount="47">
  <si>
    <t>ERFOLGSRECHNUNG</t>
  </si>
  <si>
    <t>Aufwand</t>
  </si>
  <si>
    <t>Re 2018</t>
  </si>
  <si>
    <t>Budget 19</t>
  </si>
  <si>
    <t>Re 2022</t>
  </si>
  <si>
    <t>Budget 23</t>
  </si>
  <si>
    <t>Vereinsadministration</t>
  </si>
  <si>
    <t>Unterhalt Bauten / Einrichtungen</t>
  </si>
  <si>
    <t>Weiterentwicklung</t>
  </si>
  <si>
    <t>Betreuung, Aufsicht</t>
  </si>
  <si>
    <t>Verschiedenes</t>
  </si>
  <si>
    <t>Einlage in Erneuerungs-/Ausbaufonds</t>
  </si>
  <si>
    <t>Total Aufwand</t>
  </si>
  <si>
    <t xml:space="preserve">Gewinn </t>
  </si>
  <si>
    <t>Kontrolltotal</t>
  </si>
  <si>
    <t>Ertrag</t>
  </si>
  <si>
    <t>Einzelmitglieder</t>
  </si>
  <si>
    <t>Kollektivmitglieder + Gönner</t>
  </si>
  <si>
    <t>Unterhaltsbeiträge</t>
  </si>
  <si>
    <t>Mieteinnahmen</t>
  </si>
  <si>
    <t>Entnahme Erneuerungs-/Ausbaufonds</t>
  </si>
  <si>
    <t>Total Ertrag</t>
  </si>
  <si>
    <t>Verlust</t>
  </si>
  <si>
    <r>
      <rPr>
        <b/>
        <sz val="12"/>
        <rFont val="Arial"/>
        <family val="2"/>
      </rPr>
      <t>BILANZ</t>
    </r>
    <r>
      <rPr>
        <b/>
        <sz val="11"/>
        <rFont val="Arial"/>
        <family val="2"/>
      </rPr>
      <t xml:space="preserve"> (</t>
    </r>
    <r>
      <rPr>
        <b/>
        <sz val="10"/>
        <rFont val="Arial"/>
        <family val="2"/>
      </rPr>
      <t>vor Gewinnverteilung)</t>
    </r>
  </si>
  <si>
    <t>Aktiven</t>
  </si>
  <si>
    <t>Bargeld</t>
  </si>
  <si>
    <t>Raiffeisen 28134.20</t>
  </si>
  <si>
    <t>Raiffeisen 28134.33</t>
  </si>
  <si>
    <t>TKB</t>
  </si>
  <si>
    <t>Debitoren</t>
  </si>
  <si>
    <t>Aktive Rechnungsabgrenzung</t>
  </si>
  <si>
    <t>Aktiven 31.12.</t>
  </si>
  <si>
    <t>Passiven</t>
  </si>
  <si>
    <t>Erneuerungs- und Ausbaufonds</t>
  </si>
  <si>
    <t>Kreditoren</t>
  </si>
  <si>
    <t>Eigenkapital</t>
  </si>
  <si>
    <t>Passiven 31.12.</t>
  </si>
  <si>
    <t>Vorschlag :</t>
  </si>
  <si>
    <t>Re 2023</t>
  </si>
  <si>
    <t>Budget 24</t>
  </si>
  <si>
    <t>TKB Kassaobligation</t>
  </si>
  <si>
    <t>Jahresrechnung 2024 und Budget 2025 Verein Erlebnisraum Wald Weinfelden</t>
  </si>
  <si>
    <t>Re24</t>
  </si>
  <si>
    <t>Budget 25</t>
  </si>
  <si>
    <t>Februar 2025 Nicole Neff</t>
  </si>
  <si>
    <t>Der Gewinn von Fr. 7077.70 soll dem Eigenkapital gutgeschrieben werden.</t>
  </si>
  <si>
    <t>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</si>
</sst>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b/>
      <u/>
      <sz val="10"/>
      <name val="Arial"/>
      <family val="2"/>
    </font>
    <font>
      <b/>
      <u val="double"/>
      <sz val="11"/>
      <color theme="1"/>
      <name val="Calibri"/>
      <family val="2"/>
      <scheme val="minor"/>
    </font>
    <font>
      <b/>
      <u val="double"/>
      <sz val="11"/>
      <name val="Calibri"/>
      <family val="2"/>
      <scheme val="minor"/>
    </font>
    <font>
      <sz val="10"/>
      <color theme="9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2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9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13" fillId="0" borderId="1" xfId="0" applyNumberFormat="1" applyFont="1" applyBorder="1"/>
    <xf numFmtId="4" fontId="1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4" fontId="16" fillId="0" borderId="1" xfId="0" applyNumberFormat="1" applyFont="1" applyBorder="1"/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5" fillId="0" borderId="0" xfId="0" applyNumberFormat="1" applyFont="1"/>
    <xf numFmtId="4" fontId="6" fillId="0" borderId="1" xfId="0" applyNumberFormat="1" applyFont="1" applyBorder="1"/>
    <xf numFmtId="4" fontId="12" fillId="0" borderId="1" xfId="0" applyNumberFormat="1" applyFont="1" applyBorder="1"/>
    <xf numFmtId="4" fontId="18" fillId="0" borderId="1" xfId="0" applyNumberFormat="1" applyFont="1" applyBorder="1"/>
    <xf numFmtId="4" fontId="19" fillId="0" borderId="1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4" fontId="15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14" fontId="1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4" fontId="22" fillId="0" borderId="1" xfId="0" applyNumberFormat="1" applyFont="1" applyBorder="1"/>
    <xf numFmtId="4" fontId="23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24" fillId="0" borderId="1" xfId="0" applyNumberFormat="1" applyFont="1" applyBorder="1" applyAlignment="1">
      <alignment horizontal="right"/>
    </xf>
    <xf numFmtId="4" fontId="25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26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4" fontId="24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4AC7-2CFC-4A8B-AC70-2F06E6943B85}">
  <dimension ref="A1:I50"/>
  <sheetViews>
    <sheetView tabSelected="1" workbookViewId="0">
      <selection activeCell="D4" sqref="D4"/>
    </sheetView>
  </sheetViews>
  <sheetFormatPr baseColWidth="10" defaultColWidth="10.7109375" defaultRowHeight="15" x14ac:dyDescent="0.25"/>
  <cols>
    <col min="1" max="1" width="32.28515625" style="2" customWidth="1"/>
    <col min="2" max="2" width="2.7109375" style="2" hidden="1" customWidth="1"/>
    <col min="3" max="3" width="4.42578125" style="2" hidden="1" customWidth="1"/>
    <col min="4" max="4" width="10.140625" style="2" bestFit="1" customWidth="1"/>
    <col min="5" max="5" width="9.85546875" style="2" customWidth="1"/>
    <col min="6" max="6" width="10.42578125" style="28" customWidth="1"/>
    <col min="7" max="7" width="10.42578125" style="27" customWidth="1"/>
    <col min="8" max="8" width="10.5703125" style="2" customWidth="1"/>
    <col min="9" max="9" width="11.5703125" style="2" customWidth="1"/>
    <col min="10" max="14" width="9.28515625" style="2" customWidth="1"/>
    <col min="15" max="16384" width="10.7109375" style="2"/>
  </cols>
  <sheetData>
    <row r="1" spans="1:9" ht="15.75" x14ac:dyDescent="0.25">
      <c r="A1" s="1" t="s">
        <v>41</v>
      </c>
    </row>
    <row r="2" spans="1:9" ht="18.75" x14ac:dyDescent="0.3">
      <c r="A2" s="1"/>
      <c r="B2" s="3"/>
    </row>
    <row r="3" spans="1:9" ht="15.75" x14ac:dyDescent="0.25">
      <c r="A3" s="1" t="s">
        <v>0</v>
      </c>
    </row>
    <row r="4" spans="1:9" x14ac:dyDescent="0.25">
      <c r="A4" s="4" t="s">
        <v>1</v>
      </c>
      <c r="B4" s="5" t="s">
        <v>2</v>
      </c>
      <c r="C4" s="6" t="s">
        <v>3</v>
      </c>
      <c r="D4" s="38" t="s">
        <v>4</v>
      </c>
      <c r="E4" s="39" t="s">
        <v>5</v>
      </c>
      <c r="F4" s="47" t="s">
        <v>38</v>
      </c>
      <c r="G4" s="48" t="s">
        <v>39</v>
      </c>
      <c r="H4" s="38" t="s">
        <v>42</v>
      </c>
      <c r="I4" s="49" t="s">
        <v>43</v>
      </c>
    </row>
    <row r="5" spans="1:9" x14ac:dyDescent="0.25">
      <c r="A5" s="7" t="s">
        <v>6</v>
      </c>
      <c r="B5" s="7">
        <v>336.19</v>
      </c>
      <c r="C5" s="8">
        <v>1000</v>
      </c>
      <c r="D5" s="10">
        <v>1814.67</v>
      </c>
      <c r="E5" s="11">
        <v>2000</v>
      </c>
      <c r="F5" s="9">
        <v>1358.05</v>
      </c>
      <c r="G5" s="32">
        <v>2000</v>
      </c>
      <c r="H5" s="10">
        <v>1132.6500000000001</v>
      </c>
      <c r="I5" s="36">
        <v>2000</v>
      </c>
    </row>
    <row r="6" spans="1:9" x14ac:dyDescent="0.25">
      <c r="A6" s="7" t="s">
        <v>7</v>
      </c>
      <c r="B6" s="7">
        <f>12929.7+1347.05</f>
        <v>14276.75</v>
      </c>
      <c r="C6" s="8">
        <v>10000</v>
      </c>
      <c r="D6" s="10">
        <v>8912.1</v>
      </c>
      <c r="E6" s="11">
        <v>13000</v>
      </c>
      <c r="F6" s="9">
        <v>14316.3</v>
      </c>
      <c r="G6" s="32">
        <v>9000</v>
      </c>
      <c r="H6" s="10">
        <f>2913.8+8410.65</f>
        <v>11324.45</v>
      </c>
      <c r="I6" s="36">
        <v>18000</v>
      </c>
    </row>
    <row r="7" spans="1:9" x14ac:dyDescent="0.25">
      <c r="A7" s="7" t="s">
        <v>8</v>
      </c>
      <c r="B7" s="7">
        <v>0</v>
      </c>
      <c r="C7" s="8">
        <v>0</v>
      </c>
      <c r="D7" s="10">
        <v>0</v>
      </c>
      <c r="E7" s="11">
        <v>0</v>
      </c>
      <c r="F7" s="9">
        <v>0</v>
      </c>
      <c r="G7" s="32">
        <v>0</v>
      </c>
      <c r="H7" s="10"/>
      <c r="I7" s="36">
        <v>0</v>
      </c>
    </row>
    <row r="8" spans="1:9" x14ac:dyDescent="0.25">
      <c r="A8" s="7" t="s">
        <v>9</v>
      </c>
      <c r="B8" s="7">
        <v>2000</v>
      </c>
      <c r="C8" s="8">
        <v>2000</v>
      </c>
      <c r="D8" s="10">
        <v>0</v>
      </c>
      <c r="E8" s="11">
        <v>3000</v>
      </c>
      <c r="F8" s="9">
        <v>1676</v>
      </c>
      <c r="G8" s="32">
        <v>2500</v>
      </c>
      <c r="H8" s="10">
        <v>892</v>
      </c>
      <c r="I8" s="36">
        <v>2500</v>
      </c>
    </row>
    <row r="9" spans="1:9" x14ac:dyDescent="0.25">
      <c r="A9" s="7" t="s">
        <v>10</v>
      </c>
      <c r="B9" s="7">
        <v>1726.3</v>
      </c>
      <c r="C9" s="8">
        <v>2000</v>
      </c>
      <c r="D9" s="10">
        <v>1156.8</v>
      </c>
      <c r="E9" s="11">
        <v>1000</v>
      </c>
      <c r="F9" s="9">
        <v>1387</v>
      </c>
      <c r="G9" s="32">
        <v>1000</v>
      </c>
      <c r="H9" s="10">
        <v>873.35</v>
      </c>
      <c r="I9" s="36">
        <v>1000</v>
      </c>
    </row>
    <row r="10" spans="1:9" x14ac:dyDescent="0.25">
      <c r="A10" s="7" t="s">
        <v>11</v>
      </c>
      <c r="B10" s="7"/>
      <c r="C10" s="8"/>
      <c r="D10" s="10">
        <v>0</v>
      </c>
      <c r="E10" s="11">
        <v>0</v>
      </c>
      <c r="F10" s="9">
        <v>0</v>
      </c>
      <c r="G10" s="32">
        <v>0</v>
      </c>
      <c r="H10" s="10">
        <v>0</v>
      </c>
      <c r="I10" s="36">
        <v>0</v>
      </c>
    </row>
    <row r="11" spans="1:9" x14ac:dyDescent="0.25">
      <c r="A11" s="4" t="s">
        <v>12</v>
      </c>
      <c r="B11" s="7">
        <f>SUM(B5:B10)</f>
        <v>18339.240000000002</v>
      </c>
      <c r="C11" s="8">
        <f t="shared" ref="C11" si="0">SUM(C5:C10)</f>
        <v>15000</v>
      </c>
      <c r="D11" s="10">
        <f t="shared" ref="D11:I11" si="1">SUM(D5:D10)</f>
        <v>11883.57</v>
      </c>
      <c r="E11" s="11">
        <f t="shared" si="1"/>
        <v>19000</v>
      </c>
      <c r="F11" s="9">
        <f t="shared" si="1"/>
        <v>18737.349999999999</v>
      </c>
      <c r="G11" s="32">
        <f t="shared" si="1"/>
        <v>14500</v>
      </c>
      <c r="H11" s="32">
        <f t="shared" si="1"/>
        <v>14222.45</v>
      </c>
      <c r="I11" s="36">
        <f t="shared" si="1"/>
        <v>23500</v>
      </c>
    </row>
    <row r="12" spans="1:9" x14ac:dyDescent="0.25">
      <c r="A12" s="12" t="s">
        <v>13</v>
      </c>
      <c r="B12" s="12">
        <f>B22-B11</f>
        <v>921.32999999999811</v>
      </c>
      <c r="C12" s="13">
        <f>C22-C11</f>
        <v>4100</v>
      </c>
      <c r="D12" s="16">
        <f>SUM(D13-D11)</f>
        <v>9047.2000000000007</v>
      </c>
      <c r="E12" s="17">
        <f>E13-E11</f>
        <v>400</v>
      </c>
      <c r="F12" s="15">
        <f>F13-F11</f>
        <v>26.650000000001455</v>
      </c>
      <c r="G12" s="17">
        <f>G13-G11</f>
        <v>3800</v>
      </c>
      <c r="H12" s="16">
        <f>H13-H11</f>
        <v>7077.7000000000007</v>
      </c>
      <c r="I12" s="44">
        <f>I13-I11</f>
        <v>-4700</v>
      </c>
    </row>
    <row r="13" spans="1:9" s="22" customFormat="1" ht="12.75" x14ac:dyDescent="0.2">
      <c r="A13" s="18" t="s">
        <v>14</v>
      </c>
      <c r="B13" s="19">
        <f>SUM(B11:B12)</f>
        <v>19260.57</v>
      </c>
      <c r="C13" s="8">
        <f>SUM(C11:C12)</f>
        <v>19100</v>
      </c>
      <c r="D13" s="20">
        <v>20930.77</v>
      </c>
      <c r="E13" s="21">
        <f>E24</f>
        <v>19400</v>
      </c>
      <c r="F13" s="29">
        <f>F24</f>
        <v>18764</v>
      </c>
      <c r="G13" s="33">
        <f>G24</f>
        <v>18300</v>
      </c>
      <c r="H13" s="33">
        <f>H24</f>
        <v>21300.15</v>
      </c>
      <c r="I13" s="37">
        <f>I24</f>
        <v>18800</v>
      </c>
    </row>
    <row r="14" spans="1:9" x14ac:dyDescent="0.25">
      <c r="A14" s="7"/>
      <c r="B14" s="7"/>
      <c r="C14" s="8"/>
      <c r="D14" s="10"/>
      <c r="E14" s="11"/>
      <c r="F14" s="9"/>
      <c r="G14" s="32"/>
      <c r="H14" s="10"/>
      <c r="I14" s="36"/>
    </row>
    <row r="15" spans="1:9" x14ac:dyDescent="0.25">
      <c r="A15" s="4" t="s">
        <v>15</v>
      </c>
      <c r="B15" s="5" t="str">
        <f>B4</f>
        <v>Re 2018</v>
      </c>
      <c r="C15" s="6" t="str">
        <f>C4</f>
        <v>Budget 19</v>
      </c>
      <c r="D15" s="16" t="s">
        <v>4</v>
      </c>
      <c r="E15" s="45" t="s">
        <v>5</v>
      </c>
      <c r="F15" s="15" t="s">
        <v>38</v>
      </c>
      <c r="G15" s="41" t="s">
        <v>39</v>
      </c>
      <c r="H15" s="16" t="s">
        <v>46</v>
      </c>
      <c r="I15" s="46" t="s">
        <v>43</v>
      </c>
    </row>
    <row r="16" spans="1:9" x14ac:dyDescent="0.25">
      <c r="A16" s="7" t="s">
        <v>16</v>
      </c>
      <c r="B16" s="7">
        <v>1680</v>
      </c>
      <c r="C16" s="8">
        <v>1600</v>
      </c>
      <c r="D16" s="10">
        <v>1500</v>
      </c>
      <c r="E16" s="11">
        <v>1500</v>
      </c>
      <c r="F16" s="9">
        <v>1570</v>
      </c>
      <c r="G16" s="32">
        <v>1500</v>
      </c>
      <c r="H16" s="10">
        <v>1500</v>
      </c>
      <c r="I16" s="36">
        <v>1500</v>
      </c>
    </row>
    <row r="17" spans="1:9" x14ac:dyDescent="0.25">
      <c r="A17" s="7" t="s">
        <v>17</v>
      </c>
      <c r="B17" s="7">
        <v>9800</v>
      </c>
      <c r="C17" s="8">
        <v>10000</v>
      </c>
      <c r="D17" s="10">
        <v>8500</v>
      </c>
      <c r="E17" s="11">
        <v>8000</v>
      </c>
      <c r="F17" s="9">
        <v>8400</v>
      </c>
      <c r="G17" s="32">
        <v>8000</v>
      </c>
      <c r="H17" s="10">
        <v>8700</v>
      </c>
      <c r="I17" s="36">
        <v>8000</v>
      </c>
    </row>
    <row r="18" spans="1:9" x14ac:dyDescent="0.25">
      <c r="A18" s="7" t="s">
        <v>18</v>
      </c>
      <c r="B18" s="7">
        <v>5356.6</v>
      </c>
      <c r="C18" s="8">
        <v>5000</v>
      </c>
      <c r="D18" s="10">
        <v>5284</v>
      </c>
      <c r="E18" s="11">
        <v>5000</v>
      </c>
      <c r="F18" s="9">
        <v>5284</v>
      </c>
      <c r="G18" s="32">
        <v>5000</v>
      </c>
      <c r="H18" s="10">
        <v>5284</v>
      </c>
      <c r="I18" s="36">
        <v>5000</v>
      </c>
    </row>
    <row r="19" spans="1:9" x14ac:dyDescent="0.25">
      <c r="A19" s="7" t="s">
        <v>19</v>
      </c>
      <c r="B19" s="7">
        <v>2150</v>
      </c>
      <c r="C19" s="8">
        <v>2000</v>
      </c>
      <c r="D19" s="10">
        <v>4740</v>
      </c>
      <c r="E19" s="11">
        <v>4500</v>
      </c>
      <c r="F19" s="9">
        <v>3350</v>
      </c>
      <c r="G19" s="32">
        <v>3500</v>
      </c>
      <c r="H19" s="10">
        <v>5081.1499999999996</v>
      </c>
      <c r="I19" s="36">
        <v>4000</v>
      </c>
    </row>
    <row r="20" spans="1:9" x14ac:dyDescent="0.25">
      <c r="A20" s="7" t="s">
        <v>10</v>
      </c>
      <c r="B20" s="7">
        <v>273.97000000000003</v>
      </c>
      <c r="C20" s="8">
        <v>500</v>
      </c>
      <c r="D20" s="10">
        <v>906.77</v>
      </c>
      <c r="E20" s="11">
        <v>400</v>
      </c>
      <c r="F20" s="9">
        <v>160</v>
      </c>
      <c r="G20" s="32">
        <v>300</v>
      </c>
      <c r="H20" s="10">
        <f>575+160</f>
        <v>735</v>
      </c>
      <c r="I20" s="36">
        <v>300</v>
      </c>
    </row>
    <row r="21" spans="1:9" x14ac:dyDescent="0.25">
      <c r="A21" s="7" t="s">
        <v>20</v>
      </c>
      <c r="B21" s="7"/>
      <c r="C21" s="8">
        <v>0</v>
      </c>
      <c r="D21" s="10">
        <v>0</v>
      </c>
      <c r="E21" s="11">
        <v>0</v>
      </c>
      <c r="F21" s="9">
        <v>0</v>
      </c>
      <c r="G21" s="32">
        <v>0</v>
      </c>
      <c r="H21" s="10">
        <v>0</v>
      </c>
      <c r="I21" s="36">
        <v>0</v>
      </c>
    </row>
    <row r="22" spans="1:9" x14ac:dyDescent="0.25">
      <c r="A22" s="4" t="s">
        <v>21</v>
      </c>
      <c r="B22" s="4">
        <f t="shared" ref="B22:C22" si="2">SUM(B16:B21)</f>
        <v>19260.57</v>
      </c>
      <c r="C22" s="23">
        <f t="shared" si="2"/>
        <v>19100</v>
      </c>
      <c r="D22" s="16">
        <f>SUM(D16:D21)</f>
        <v>20930.77</v>
      </c>
      <c r="E22" s="11">
        <f>SUM(E16:E21)</f>
        <v>19400</v>
      </c>
      <c r="F22" s="15">
        <f>SUM(F16:F21)</f>
        <v>18764</v>
      </c>
      <c r="G22" s="41">
        <f>SUM(G16:G21)</f>
        <v>18300</v>
      </c>
      <c r="H22" s="15">
        <f t="shared" ref="H22" si="3">SUM(H16:H21)</f>
        <v>21300.15</v>
      </c>
      <c r="I22" s="42">
        <f>SUM(I16:I21)</f>
        <v>18800</v>
      </c>
    </row>
    <row r="23" spans="1:9" x14ac:dyDescent="0.25">
      <c r="A23" s="4" t="s">
        <v>22</v>
      </c>
      <c r="B23" s="4">
        <v>0</v>
      </c>
      <c r="C23" s="23">
        <v>0</v>
      </c>
      <c r="D23" s="16">
        <f>SUM(D24-D22)</f>
        <v>0</v>
      </c>
      <c r="E23" s="11">
        <v>0</v>
      </c>
      <c r="F23" s="15">
        <v>0</v>
      </c>
      <c r="G23" s="32">
        <v>0</v>
      </c>
      <c r="H23" s="10"/>
      <c r="I23" s="36">
        <v>0</v>
      </c>
    </row>
    <row r="24" spans="1:9" s="22" customFormat="1" ht="12.75" x14ac:dyDescent="0.2">
      <c r="A24" s="18" t="s">
        <v>14</v>
      </c>
      <c r="B24" s="19">
        <f t="shared" ref="B24:C24" si="4">SUM(B22:B23)</f>
        <v>19260.57</v>
      </c>
      <c r="C24" s="8">
        <f t="shared" si="4"/>
        <v>19100</v>
      </c>
      <c r="D24" s="20">
        <v>20930.77</v>
      </c>
      <c r="E24" s="21">
        <f>SUM(E22:E23)</f>
        <v>19400</v>
      </c>
      <c r="F24" s="20">
        <f>SUM(F22:F23)</f>
        <v>18764</v>
      </c>
      <c r="G24" s="33">
        <f>G22-G23</f>
        <v>18300</v>
      </c>
      <c r="H24" s="20">
        <f t="shared" ref="H24" si="5">H22-H23</f>
        <v>21300.15</v>
      </c>
      <c r="I24" s="40">
        <f>I22-I23</f>
        <v>18800</v>
      </c>
    </row>
    <row r="25" spans="1:9" x14ac:dyDescent="0.25">
      <c r="A25" s="7"/>
      <c r="B25" s="7"/>
      <c r="C25" s="7"/>
      <c r="D25" s="10"/>
      <c r="E25" s="11"/>
      <c r="F25" s="9"/>
      <c r="G25" s="32"/>
      <c r="H25" s="10"/>
      <c r="I25" s="7"/>
    </row>
    <row r="26" spans="1:9" ht="15.75" x14ac:dyDescent="0.25">
      <c r="A26" s="12" t="s">
        <v>23</v>
      </c>
      <c r="B26" s="7"/>
      <c r="C26" s="7"/>
      <c r="D26" s="10"/>
      <c r="E26" s="11"/>
      <c r="F26" s="9"/>
      <c r="G26" s="32"/>
      <c r="H26" s="10"/>
      <c r="I26" s="7"/>
    </row>
    <row r="27" spans="1:9" x14ac:dyDescent="0.25">
      <c r="A27" s="4" t="s">
        <v>24</v>
      </c>
      <c r="B27" s="4">
        <v>43465</v>
      </c>
      <c r="C27" s="7"/>
      <c r="D27" s="34">
        <v>44926</v>
      </c>
      <c r="E27" s="24"/>
      <c r="F27" s="35">
        <v>45291</v>
      </c>
      <c r="G27" s="32"/>
      <c r="H27" s="43">
        <v>45657</v>
      </c>
      <c r="I27" s="7"/>
    </row>
    <row r="28" spans="1:9" x14ac:dyDescent="0.25">
      <c r="A28" s="4"/>
      <c r="B28" s="4"/>
      <c r="C28" s="7"/>
      <c r="D28" s="7"/>
      <c r="E28" s="24"/>
      <c r="F28" s="9"/>
      <c r="G28" s="32"/>
      <c r="H28" s="10"/>
      <c r="I28" s="7"/>
    </row>
    <row r="29" spans="1:9" x14ac:dyDescent="0.25">
      <c r="A29" s="4" t="s">
        <v>25</v>
      </c>
      <c r="B29" s="7">
        <v>0</v>
      </c>
      <c r="C29" s="7"/>
      <c r="D29" s="7">
        <v>0</v>
      </c>
      <c r="E29" s="24"/>
      <c r="F29" s="9">
        <v>0</v>
      </c>
      <c r="G29" s="32"/>
      <c r="H29" s="10">
        <v>0</v>
      </c>
      <c r="I29" s="7"/>
    </row>
    <row r="30" spans="1:9" x14ac:dyDescent="0.25">
      <c r="A30" s="7" t="s">
        <v>26</v>
      </c>
      <c r="B30" s="7">
        <v>9567.1299999999992</v>
      </c>
      <c r="C30" s="7"/>
      <c r="D30" s="7">
        <v>0</v>
      </c>
      <c r="E30" s="24"/>
      <c r="F30" s="9">
        <v>0</v>
      </c>
      <c r="G30" s="32"/>
      <c r="H30" s="10"/>
      <c r="I30" s="7"/>
    </row>
    <row r="31" spans="1:9" x14ac:dyDescent="0.25">
      <c r="A31" s="7" t="s">
        <v>27</v>
      </c>
      <c r="B31" s="7">
        <v>4925.25</v>
      </c>
      <c r="C31" s="7"/>
      <c r="D31" s="7">
        <v>0</v>
      </c>
      <c r="E31" s="24"/>
      <c r="F31" s="9">
        <v>0</v>
      </c>
      <c r="G31" s="32"/>
      <c r="H31" s="10"/>
      <c r="I31" s="7"/>
    </row>
    <row r="32" spans="1:9" x14ac:dyDescent="0.25">
      <c r="A32" s="7" t="s">
        <v>40</v>
      </c>
      <c r="B32" s="7">
        <v>30000</v>
      </c>
      <c r="C32" s="7"/>
      <c r="D32" s="7">
        <v>0</v>
      </c>
      <c r="E32" s="24"/>
      <c r="F32" s="9">
        <v>50000</v>
      </c>
      <c r="G32" s="32"/>
      <c r="H32" s="10">
        <v>25000</v>
      </c>
      <c r="I32" s="7"/>
    </row>
    <row r="33" spans="1:9" x14ac:dyDescent="0.25">
      <c r="A33" s="7" t="s">
        <v>28</v>
      </c>
      <c r="B33" s="7">
        <v>28456.52</v>
      </c>
      <c r="C33" s="7"/>
      <c r="D33" s="7">
        <v>86651.42</v>
      </c>
      <c r="E33" s="24"/>
      <c r="F33" s="9">
        <v>29531.47</v>
      </c>
      <c r="G33" s="32"/>
      <c r="H33" s="10">
        <v>66823.12</v>
      </c>
      <c r="I33" s="7"/>
    </row>
    <row r="34" spans="1:9" x14ac:dyDescent="0.25">
      <c r="A34" s="7" t="s">
        <v>29</v>
      </c>
      <c r="B34" s="7">
        <v>6045.73</v>
      </c>
      <c r="C34" s="7"/>
      <c r="D34" s="7">
        <v>10087.64</v>
      </c>
      <c r="E34" s="24"/>
      <c r="F34" s="9">
        <v>12245.1</v>
      </c>
      <c r="G34" s="32"/>
      <c r="H34" s="10">
        <f>5414+264.89</f>
        <v>5678.89</v>
      </c>
      <c r="I34" s="7"/>
    </row>
    <row r="35" spans="1:9" x14ac:dyDescent="0.25">
      <c r="A35" s="7" t="s">
        <v>30</v>
      </c>
      <c r="B35" s="7">
        <v>0</v>
      </c>
      <c r="C35" s="7"/>
      <c r="D35" s="7">
        <v>0</v>
      </c>
      <c r="E35" s="24"/>
      <c r="F35" s="9">
        <v>63.64</v>
      </c>
      <c r="G35" s="32"/>
      <c r="H35" s="10">
        <v>0</v>
      </c>
      <c r="I35" s="7"/>
    </row>
    <row r="36" spans="1:9" x14ac:dyDescent="0.25">
      <c r="A36" s="4" t="s">
        <v>31</v>
      </c>
      <c r="B36" s="25">
        <f>SUM(B29:B35)</f>
        <v>78994.62999999999</v>
      </c>
      <c r="C36" s="7"/>
      <c r="D36" s="26">
        <f>SUM(D29:D35)</f>
        <v>96739.06</v>
      </c>
      <c r="E36" s="26"/>
      <c r="F36" s="30">
        <f>SUM(F29:F35)</f>
        <v>91840.21</v>
      </c>
      <c r="G36" s="32"/>
      <c r="H36" s="30">
        <f>SUM(H29:H35)</f>
        <v>97502.01</v>
      </c>
      <c r="I36" s="7"/>
    </row>
    <row r="37" spans="1:9" x14ac:dyDescent="0.25">
      <c r="A37" s="7"/>
      <c r="B37" s="7"/>
      <c r="C37" s="7"/>
      <c r="D37" s="7"/>
      <c r="E37" s="24"/>
      <c r="F37" s="31"/>
      <c r="G37" s="32"/>
      <c r="H37" s="7"/>
      <c r="I37" s="7"/>
    </row>
    <row r="38" spans="1:9" x14ac:dyDescent="0.25">
      <c r="A38" s="4" t="s">
        <v>32</v>
      </c>
      <c r="B38" s="4">
        <f>B27</f>
        <v>43465</v>
      </c>
      <c r="C38" s="7"/>
      <c r="D38" s="34">
        <v>44926</v>
      </c>
      <c r="E38" s="24"/>
      <c r="F38" s="35">
        <v>45291</v>
      </c>
      <c r="G38" s="32"/>
      <c r="H38" s="34">
        <v>45657</v>
      </c>
      <c r="I38" s="7"/>
    </row>
    <row r="39" spans="1:9" x14ac:dyDescent="0.25">
      <c r="A39" s="4"/>
      <c r="B39" s="4"/>
      <c r="C39" s="7"/>
      <c r="D39" s="7"/>
      <c r="E39" s="24"/>
      <c r="F39" s="9"/>
      <c r="G39" s="32"/>
      <c r="H39" s="7"/>
      <c r="I39" s="7"/>
    </row>
    <row r="40" spans="1:9" x14ac:dyDescent="0.25">
      <c r="A40" s="7" t="s">
        <v>33</v>
      </c>
      <c r="B40" s="7">
        <v>50000</v>
      </c>
      <c r="C40" s="7"/>
      <c r="D40" s="7">
        <v>50000</v>
      </c>
      <c r="E40" s="24"/>
      <c r="F40" s="9">
        <v>50000</v>
      </c>
      <c r="G40" s="32"/>
      <c r="H40" s="7">
        <v>50000</v>
      </c>
      <c r="I40" s="7"/>
    </row>
    <row r="41" spans="1:9" x14ac:dyDescent="0.25">
      <c r="A41" s="7" t="s">
        <v>34</v>
      </c>
      <c r="B41" s="7">
        <v>13785.75</v>
      </c>
      <c r="C41" s="7"/>
      <c r="D41" s="7">
        <v>6341.4</v>
      </c>
      <c r="E41" s="24"/>
      <c r="F41" s="9">
        <v>1415.9</v>
      </c>
      <c r="G41" s="32"/>
      <c r="H41" s="7">
        <v>0</v>
      </c>
      <c r="I41" s="7"/>
    </row>
    <row r="42" spans="1:9" x14ac:dyDescent="0.25">
      <c r="A42" s="7" t="s">
        <v>35</v>
      </c>
      <c r="B42" s="7">
        <v>14287.55</v>
      </c>
      <c r="C42" s="7"/>
      <c r="D42" s="7">
        <v>31350.46</v>
      </c>
      <c r="E42" s="24"/>
      <c r="F42" s="9">
        <v>40397.660000000003</v>
      </c>
      <c r="G42" s="32"/>
      <c r="H42" s="7">
        <v>40424.31</v>
      </c>
      <c r="I42" s="7"/>
    </row>
    <row r="43" spans="1:9" x14ac:dyDescent="0.25">
      <c r="A43" s="12" t="s">
        <v>13</v>
      </c>
      <c r="B43" s="12">
        <f>B12</f>
        <v>921.32999999999811</v>
      </c>
      <c r="C43" s="7"/>
      <c r="D43" s="14">
        <v>9047.2000000000007</v>
      </c>
      <c r="E43" s="24"/>
      <c r="F43" s="9">
        <f>F12</f>
        <v>26.650000000001455</v>
      </c>
      <c r="G43" s="32"/>
      <c r="H43" s="7">
        <f>H12</f>
        <v>7077.7000000000007</v>
      </c>
      <c r="I43" s="7"/>
    </row>
    <row r="44" spans="1:9" x14ac:dyDescent="0.25">
      <c r="A44" s="4" t="s">
        <v>36</v>
      </c>
      <c r="B44" s="25">
        <f>SUM(B40:B43)</f>
        <v>78994.63</v>
      </c>
      <c r="C44" s="7"/>
      <c r="D44" s="26">
        <f>SUM(D40:D43)</f>
        <v>96739.06</v>
      </c>
      <c r="E44" s="26"/>
      <c r="F44" s="30">
        <f>SUM(F40:F43)</f>
        <v>91840.209999999992</v>
      </c>
      <c r="G44" s="30"/>
      <c r="H44" s="30">
        <f t="shared" ref="H44" si="6">SUM(H40:H43)</f>
        <v>97502.01</v>
      </c>
      <c r="I44" s="7"/>
    </row>
    <row r="45" spans="1:9" x14ac:dyDescent="0.25">
      <c r="A45" s="7"/>
      <c r="B45" s="7"/>
      <c r="C45" s="7"/>
      <c r="D45" s="7"/>
      <c r="E45" s="7"/>
      <c r="F45" s="31"/>
      <c r="G45" s="32"/>
      <c r="H45" s="7"/>
      <c r="I45" s="7"/>
    </row>
    <row r="46" spans="1:9" x14ac:dyDescent="0.25">
      <c r="A46" s="7"/>
      <c r="B46" s="7"/>
      <c r="C46" s="7"/>
      <c r="D46" s="7"/>
      <c r="E46" s="7"/>
      <c r="F46" s="9"/>
      <c r="G46" s="32"/>
      <c r="H46" s="7"/>
      <c r="I46" s="7"/>
    </row>
    <row r="47" spans="1:9" x14ac:dyDescent="0.25">
      <c r="A47" s="7" t="s">
        <v>37</v>
      </c>
      <c r="B47" s="7"/>
      <c r="C47" s="7"/>
      <c r="D47" s="7"/>
      <c r="E47" s="7"/>
      <c r="F47" s="9"/>
      <c r="G47" s="32"/>
      <c r="H47" s="7"/>
      <c r="I47" s="7"/>
    </row>
    <row r="48" spans="1:9" x14ac:dyDescent="0.25">
      <c r="A48" s="7" t="s">
        <v>45</v>
      </c>
      <c r="B48" s="7"/>
      <c r="C48" s="7"/>
      <c r="D48" s="7"/>
      <c r="E48" s="7"/>
      <c r="F48" s="9"/>
      <c r="G48" s="32"/>
      <c r="H48" s="7"/>
      <c r="I48" s="7"/>
    </row>
    <row r="49" spans="1:9" x14ac:dyDescent="0.25">
      <c r="A49" s="7"/>
      <c r="B49" s="7"/>
      <c r="C49" s="7"/>
      <c r="D49" s="7"/>
      <c r="E49" s="7"/>
      <c r="F49" s="9"/>
      <c r="G49" s="32"/>
      <c r="H49" s="7"/>
      <c r="I49" s="7"/>
    </row>
    <row r="50" spans="1:9" x14ac:dyDescent="0.25">
      <c r="A50" s="7" t="s">
        <v>44</v>
      </c>
      <c r="B50" s="7"/>
      <c r="C50" s="7"/>
      <c r="D50" s="7"/>
      <c r="E50" s="7"/>
      <c r="F50" s="9"/>
      <c r="G50" s="32"/>
      <c r="H50" s="7"/>
      <c r="I50" s="7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Neff</dc:creator>
  <cp:lastModifiedBy>Susanne Kramer</cp:lastModifiedBy>
  <cp:lastPrinted>2025-03-13T07:26:17Z</cp:lastPrinted>
  <dcterms:created xsi:type="dcterms:W3CDTF">2024-02-19T13:46:23Z</dcterms:created>
  <dcterms:modified xsi:type="dcterms:W3CDTF">2025-08-16T13:16:07Z</dcterms:modified>
</cp:coreProperties>
</file>